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38640" windowHeight="15840" activeTab="0"/>
  </bookViews>
  <sheets>
    <sheet name="Loan Calc" sheetId="1" r:id="rId1"/>
    <sheet name="FT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<sst xmlns="http://schemas.openxmlformats.org/spreadsheetml/2006/main" count="68" uniqueCount="56">
  <si>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Total</t>
  </si>
  <si>
    <t>Tips</t>
  </si>
  <si>
    <t>Vacation, parental, family, medical or sick leave (PTO)</t>
  </si>
  <si>
    <t>Allowance for dismissal or separation</t>
  </si>
  <si>
    <t>State or local payroll taxes</t>
  </si>
  <si>
    <t>amount over $100,000 of individual employee as prorated for covered period</t>
  </si>
  <si>
    <t>qualified sick leave wages for which a credit is allowed under Families First bill</t>
  </si>
  <si>
    <t>qualified family leave wages for which a credit is allowed under Families First bill</t>
  </si>
  <si>
    <t>Multiple by 2.5</t>
  </si>
  <si>
    <t>Payroll:</t>
  </si>
  <si>
    <t>Monthly average</t>
  </si>
  <si>
    <t>Payroll Costs</t>
  </si>
  <si>
    <t>Payments of interest on mortgage</t>
  </si>
  <si>
    <t>Rent</t>
  </si>
  <si>
    <t xml:space="preserve">Avg # of FTEs per month employed during covered period </t>
  </si>
  <si>
    <t>divided by either:</t>
  </si>
  <si>
    <t>Avg # of FTEs per month during  period 2/15/19 to 6/30/19</t>
  </si>
  <si>
    <t>Calculated loan forgiveness</t>
  </si>
  <si>
    <t>Salary, wage, commission, bonus</t>
  </si>
  <si>
    <t>Average monthly payments for 1 year period prior to loan</t>
  </si>
  <si>
    <t>(use February 15, 2019 to June 30, 2019 if seasonal)</t>
  </si>
  <si>
    <t>Number of months (12 or 4.5 if seasonal)</t>
  </si>
  <si>
    <t>Loan Forgiveness (costs 8 wks following loan)</t>
  </si>
  <si>
    <t xml:space="preserve">Reduction </t>
  </si>
  <si>
    <t>Percentage of costs forgivable</t>
  </si>
  <si>
    <t>OR</t>
  </si>
  <si>
    <t xml:space="preserve">Average FTEs </t>
  </si>
  <si>
    <t>Keeping American Workers Paid and Employed Act</t>
  </si>
  <si>
    <t># of FT</t>
  </si>
  <si>
    <t>FTE Hrs for Period</t>
  </si>
  <si>
    <t>Total FTEs</t>
  </si>
  <si>
    <t>Avg FTE Hrly EEs</t>
  </si>
  <si>
    <t>Hours for Hourly EEs</t>
  </si>
  <si>
    <t>Input cells for 8 wks following loan</t>
  </si>
  <si>
    <t>Input cells for historical information</t>
  </si>
  <si>
    <t>Payroll Period End</t>
  </si>
  <si>
    <t>payment to EEs whose residence is outside US</t>
  </si>
  <si>
    <t>Pay period from 2/15/19 to 6/30/19</t>
  </si>
  <si>
    <t>Pay period from 1/1/20 to 2/29/20</t>
  </si>
  <si>
    <t>taxes imposed or withheld under chapters 21, 22 or 24 of Internal Revenue Code of 1986</t>
  </si>
  <si>
    <t>Less: (if included above)</t>
  </si>
  <si>
    <t>SBA - Payroll Protection Program</t>
  </si>
  <si>
    <t>Health care benefits including insurance premiums</t>
  </si>
  <si>
    <t>Retirement benefit</t>
  </si>
  <si>
    <t>Sum of payments of any comp of sole proprietor or independent contractor that is wage, commission, income, net earnings for self-employment that is less than $100,000 in 1 year (prorated for covered period)</t>
  </si>
  <si>
    <t>Potential Forgivable Amount (not more than original principle)</t>
  </si>
  <si>
    <t>Update the information below for calculation of reduction to loan forgiveness</t>
  </si>
  <si>
    <t>**  Column B - Input hours for hourly employees per pay period</t>
  </si>
  <si>
    <t>**  Column E - Input the number of salaried employees that you employ in the pay period</t>
  </si>
  <si>
    <t>Utilize this portion and FTE tab to estimate potential Forgiveness amount</t>
  </si>
  <si>
    <t>Utilities (gas, electric, internet, phone)</t>
  </si>
  <si>
    <t>**  Column A - Input your company payroll end date periods</t>
  </si>
  <si>
    <t>**  Column C - Input the number of working days in the period times 8</t>
  </si>
  <si>
    <t>The information provided above by ESG is for general informational purposes only and is not a guarantee of the amount of loan that you may receive or the amount of loan forgiveness.   All information above is provided in good faith; however, we make no representation or warranty of any kind, express or implied, regarding the accuracy, adequacy, validity, reliability, availability or completeness of any information on this form.</t>
  </si>
  <si>
    <t>Maximum Loan Amount (Lessor of Total or $10,000,000)</t>
  </si>
  <si>
    <t>Avg # of FTEs per month during period 1/1/20 to 2/29/20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</si>
</sst>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m/d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8" applyFont="1"/>
    <xf numFmtId="43" fontId="0" fillId="0" borderId="1" xfId="18" applyFont="1" applyBorder="1"/>
    <xf numFmtId="0" fontId="0" fillId="0" borderId="0" xfId="0" applyAlignment="1">
      <alignment horizontal="left" indent="1"/>
    </xf>
    <xf numFmtId="0" fontId="0" fillId="0" borderId="0" xfId="0" applyBorder="1"/>
    <xf numFmtId="43" fontId="0" fillId="0" borderId="0" xfId="18" applyFont="1" applyBorder="1"/>
    <xf numFmtId="43" fontId="2" fillId="0" borderId="0" xfId="18" applyFont="1" applyBorder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43" fontId="2" fillId="0" borderId="1" xfId="18" applyFont="1" applyBorder="1"/>
    <xf numFmtId="14" fontId="0" fillId="0" borderId="0" xfId="0" applyNumberFormat="1"/>
    <xf numFmtId="165" fontId="0" fillId="0" borderId="0" xfId="0" applyNumberFormat="1" applyAlignment="1">
      <alignment horizontal="center"/>
    </xf>
    <xf numFmtId="43" fontId="0" fillId="2" borderId="0" xfId="18" applyFont="1" applyFill="1"/>
    <xf numFmtId="0" fontId="2" fillId="0" borderId="0" xfId="0" applyFont="1"/>
    <xf numFmtId="43" fontId="2" fillId="0" borderId="2" xfId="18" applyFont="1" applyBorder="1"/>
    <xf numFmtId="164" fontId="2" fillId="0" borderId="3" xfId="15" applyNumberFormat="1" applyFont="1" applyBorder="1"/>
    <xf numFmtId="0" fontId="2" fillId="0" borderId="0" xfId="0" applyFont="1" applyAlignment="1">
      <alignment horizontal="left" indent="1"/>
    </xf>
    <xf numFmtId="43" fontId="2" fillId="0" borderId="3" xfId="18" applyFont="1" applyBorder="1"/>
    <xf numFmtId="43" fontId="2" fillId="0" borderId="4" xfId="18" applyFont="1" applyBorder="1"/>
    <xf numFmtId="0" fontId="0" fillId="0" borderId="0" xfId="0" applyAlignment="1">
      <alignment horizontal="left" indent="5"/>
    </xf>
    <xf numFmtId="43" fontId="2" fillId="0" borderId="5" xfId="18" applyFont="1" applyBorder="1" applyAlignment="1">
      <alignment horizontal="center"/>
    </xf>
    <xf numFmtId="43" fontId="2" fillId="0" borderId="5" xfId="18" applyFont="1" applyBorder="1" applyAlignment="1">
      <alignment horizontal="center" wrapText="1"/>
    </xf>
    <xf numFmtId="0" fontId="2" fillId="2" borderId="6" xfId="0" applyFont="1" applyFill="1" applyBorder="1"/>
    <xf numFmtId="43" fontId="0" fillId="0" borderId="0" xfId="18" applyFont="1" applyFill="1"/>
    <xf numFmtId="0" fontId="2" fillId="3" borderId="6" xfId="0" applyFont="1" applyFill="1" applyBorder="1"/>
    <xf numFmtId="43" fontId="0" fillId="2" borderId="7" xfId="18" applyFont="1" applyFill="1" applyBorder="1"/>
    <xf numFmtId="0" fontId="0" fillId="4" borderId="0" xfId="0" applyFill="1" applyAlignment="1">
      <alignment horizontal="left" indent="2"/>
    </xf>
    <xf numFmtId="0" fontId="0" fillId="4" borderId="0" xfId="0" applyFill="1" applyAlignment="1">
      <alignment horizontal="left" wrapText="1" indent="2"/>
    </xf>
    <xf numFmtId="0" fontId="0" fillId="4" borderId="0" xfId="0" applyFill="1" applyAlignment="1">
      <alignment horizontal="left" indent="3"/>
    </xf>
    <xf numFmtId="0" fontId="2" fillId="5" borderId="0" xfId="0" applyFont="1" applyFill="1" applyAlignment="1">
      <alignment horizontal="left" indent="3"/>
    </xf>
    <xf numFmtId="0" fontId="2" fillId="5" borderId="0" xfId="0" applyFont="1" applyFill="1" applyAlignment="1">
      <alignment horizontal="left" indent="6"/>
    </xf>
    <xf numFmtId="0" fontId="2" fillId="5" borderId="0" xfId="0" applyFont="1" applyFill="1"/>
    <xf numFmtId="0" fontId="2" fillId="5" borderId="0" xfId="0" applyFont="1" applyFill="1" applyAlignment="1">
      <alignment horizontal="left" indent="1"/>
    </xf>
    <xf numFmtId="0" fontId="0" fillId="4" borderId="0" xfId="0" applyFill="1" applyAlignment="1">
      <alignment horizontal="left" indent="4"/>
    </xf>
    <xf numFmtId="0" fontId="0" fillId="0" borderId="0" xfId="0" applyBorder="1" applyAlignment="1">
      <alignment horizontal="left" indent="2"/>
    </xf>
    <xf numFmtId="0" fontId="0" fillId="4" borderId="0" xfId="0" applyFill="1" applyAlignment="1">
      <alignment horizontal="left" indent="1"/>
    </xf>
    <xf numFmtId="43" fontId="0" fillId="3" borderId="7" xfId="18" applyFont="1" applyFill="1" applyBorder="1"/>
    <xf numFmtId="43" fontId="0" fillId="0" borderId="7" xfId="18" applyFont="1" applyFill="1" applyBorder="1"/>
    <xf numFmtId="165" fontId="0" fillId="4" borderId="0" xfId="0" applyNumberFormat="1" applyFill="1" applyAlignment="1">
      <alignment horizontal="center"/>
    </xf>
    <xf numFmtId="43" fontId="0" fillId="4" borderId="0" xfId="18" applyFont="1" applyFill="1"/>
    <xf numFmtId="14" fontId="0" fillId="4" borderId="0" xfId="0" applyNumberFormat="1" applyFill="1"/>
    <xf numFmtId="0" fontId="0" fillId="4" borderId="0" xfId="0" applyFill="1"/>
    <xf numFmtId="165" fontId="2" fillId="0" borderId="2" xfId="0" applyNumberFormat="1" applyFont="1" applyBorder="1" applyAlignment="1">
      <alignment horizontal="center"/>
    </xf>
    <xf numFmtId="0" fontId="2" fillId="5" borderId="0" xfId="0" applyFont="1" applyFill="1" applyAlignment="1">
      <alignment horizontal="left" indent="2"/>
    </xf>
    <xf numFmtId="0" fontId="2" fillId="6" borderId="0" xfId="0" applyFont="1" applyFill="1"/>
    <xf numFmtId="0" fontId="5" fillId="0" borderId="0" xfId="0" applyFont="1"/>
    <xf numFmtId="43" fontId="6" fillId="0" borderId="0" xfId="18" applyFont="1"/>
    <xf numFmtId="0" fontId="6" fillId="0" borderId="0" xfId="0" applyFont="1"/>
    <xf numFmtId="0" fontId="2" fillId="7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165" fontId="0" fillId="0" borderId="5" xfId="0" applyNumberFormat="1" applyBorder="1" applyAlignment="1">
      <alignment horizontal="left" indent="1"/>
    </xf>
    <xf numFmtId="165" fontId="2" fillId="4" borderId="0" xfId="0" applyNumberFormat="1" applyFont="1" applyFill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5" fontId="0" fillId="0" borderId="3" xfId="0" applyNumberFormat="1" applyBorder="1" applyAlignment="1">
      <alignment horizontal="left" wrapText="1" indent="1"/>
    </xf>
    <xf numFmtId="165" fontId="0" fillId="0" borderId="3" xfId="0" applyNumberFormat="1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1571625</xdr:colOff>
      <xdr:row>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5335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142875</xdr:colOff>
      <xdr:row>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533525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5BCE-CD55-4270-920C-94B026201159}">
  <sheetPr>
    <pageSetUpPr fitToPage="1"/>
  </sheetPr>
  <dimension ref="A1:D57"/>
  <sheetViews>
    <sheetView showGridLines="0" tabSelected="1" workbookViewId="0" topLeftCell="A1">
      <selection activeCell="B10" sqref="B10"/>
    </sheetView>
  </sheetViews>
  <sheetFormatPr defaultColWidth="9.140625" defaultRowHeight="15"/>
  <cols>
    <col min="1" max="1" width="86.00390625" style="0" customWidth="1"/>
    <col min="2" max="2" width="14.28125" style="0" bestFit="1" customWidth="1"/>
  </cols>
  <sheetData>
    <row r="1" ht="21">
      <c r="B1" s="51" t="s">
        <v>41</v>
      </c>
    </row>
    <row r="2" ht="21">
      <c r="B2" s="51" t="s">
        <v>27</v>
      </c>
    </row>
    <row r="3" ht="15.75" customHeight="1"/>
    <row r="4" ht="15">
      <c r="A4" s="24" t="s">
        <v>34</v>
      </c>
    </row>
    <row r="5" ht="15">
      <c r="A5" s="26" t="s">
        <v>33</v>
      </c>
    </row>
    <row r="6" ht="9" customHeight="1"/>
    <row r="7" ht="15">
      <c r="A7" s="15" t="s">
        <v>19</v>
      </c>
    </row>
    <row r="8" spans="1:2" ht="15">
      <c r="A8" s="15" t="s">
        <v>20</v>
      </c>
      <c r="B8" s="8"/>
    </row>
    <row r="9" spans="1:4" ht="15">
      <c r="A9" s="34" t="s">
        <v>9</v>
      </c>
      <c r="B9" s="34"/>
      <c r="D9" s="4"/>
    </row>
    <row r="10" spans="1:4" ht="15">
      <c r="A10" s="36" t="s">
        <v>18</v>
      </c>
      <c r="B10" s="27"/>
      <c r="D10" s="5"/>
    </row>
    <row r="11" spans="1:4" ht="15">
      <c r="A11" s="28" t="s">
        <v>1</v>
      </c>
      <c r="B11" s="27"/>
      <c r="D11" s="5"/>
    </row>
    <row r="12" spans="1:4" ht="15">
      <c r="A12" s="7" t="s">
        <v>2</v>
      </c>
      <c r="B12" s="27"/>
      <c r="D12" s="5"/>
    </row>
    <row r="13" spans="1:4" ht="15">
      <c r="A13" s="28" t="s">
        <v>3</v>
      </c>
      <c r="B13" s="27"/>
      <c r="D13" s="5"/>
    </row>
    <row r="14" spans="1:4" ht="15">
      <c r="A14" s="7" t="s">
        <v>42</v>
      </c>
      <c r="B14" s="27"/>
      <c r="D14" s="5"/>
    </row>
    <row r="15" spans="1:4" ht="15">
      <c r="A15" s="28" t="s">
        <v>43</v>
      </c>
      <c r="B15" s="27"/>
      <c r="D15" s="5"/>
    </row>
    <row r="16" spans="1:4" ht="15">
      <c r="A16" s="7" t="s">
        <v>4</v>
      </c>
      <c r="B16" s="27"/>
      <c r="D16" s="5"/>
    </row>
    <row r="17" spans="1:4" ht="45">
      <c r="A17" s="29" t="s">
        <v>44</v>
      </c>
      <c r="B17" s="27"/>
      <c r="D17" s="5"/>
    </row>
    <row r="18" spans="1:4" ht="15">
      <c r="A18" s="7" t="s">
        <v>40</v>
      </c>
      <c r="B18" s="14"/>
      <c r="D18" s="5"/>
    </row>
    <row r="19" spans="1:4" ht="15">
      <c r="A19" s="30" t="s">
        <v>5</v>
      </c>
      <c r="B19" s="27"/>
      <c r="D19" s="5"/>
    </row>
    <row r="20" spans="1:4" ht="15">
      <c r="A20" s="9" t="s">
        <v>39</v>
      </c>
      <c r="B20" s="27"/>
      <c r="D20" s="5"/>
    </row>
    <row r="21" spans="1:4" ht="15">
      <c r="A21" s="30" t="s">
        <v>36</v>
      </c>
      <c r="B21" s="27"/>
      <c r="D21" s="5"/>
    </row>
    <row r="22" spans="1:4" ht="15">
      <c r="A22" s="9" t="s">
        <v>6</v>
      </c>
      <c r="B22" s="27"/>
      <c r="D22" s="5"/>
    </row>
    <row r="23" spans="1:4" ht="15">
      <c r="A23" s="30" t="s">
        <v>7</v>
      </c>
      <c r="B23" s="27"/>
      <c r="D23" s="5"/>
    </row>
    <row r="24" ht="9" customHeight="1"/>
    <row r="25" spans="1:4" ht="15">
      <c r="A25" s="31" t="s">
        <v>0</v>
      </c>
      <c r="B25" s="11">
        <f>SUM(B10:B24)</f>
        <v>0</v>
      </c>
      <c r="D25" s="5"/>
    </row>
    <row r="26" spans="1:4" ht="15">
      <c r="A26" s="10" t="s">
        <v>21</v>
      </c>
      <c r="B26" s="1">
        <v>12</v>
      </c>
      <c r="D26" s="5"/>
    </row>
    <row r="27" spans="1:4" ht="15">
      <c r="A27" s="35" t="s">
        <v>10</v>
      </c>
      <c r="B27" s="2">
        <f>+B25/B26</f>
        <v>0</v>
      </c>
      <c r="D27" s="5"/>
    </row>
    <row r="28" spans="1:4" ht="15">
      <c r="A28" s="21" t="s">
        <v>8</v>
      </c>
      <c r="B28" s="1">
        <v>2.5</v>
      </c>
      <c r="D28" s="5"/>
    </row>
    <row r="29" spans="1:4" ht="15">
      <c r="A29" s="32" t="s">
        <v>0</v>
      </c>
      <c r="B29" s="11">
        <f>+B27*B28</f>
        <v>0</v>
      </c>
      <c r="D29" s="5"/>
    </row>
    <row r="30" ht="9" customHeight="1"/>
    <row r="31" spans="1:4" ht="15.75" thickBot="1">
      <c r="A31" s="33" t="s">
        <v>54</v>
      </c>
      <c r="B31" s="16">
        <f>IF(B29&lt;10000000,B29,10000000)</f>
        <v>0</v>
      </c>
      <c r="D31" s="6"/>
    </row>
    <row r="32" ht="9" customHeight="1"/>
    <row r="33" spans="1:4" ht="15">
      <c r="A33" t="s">
        <v>49</v>
      </c>
      <c r="D33" s="4"/>
    </row>
    <row r="34" spans="1:2" ht="15">
      <c r="A34" s="46" t="s">
        <v>22</v>
      </c>
      <c r="B34" s="46"/>
    </row>
    <row r="35" spans="1:2" ht="15">
      <c r="A35" s="3" t="s">
        <v>11</v>
      </c>
      <c r="B35" s="38"/>
    </row>
    <row r="36" spans="1:2" ht="15">
      <c r="A36" s="37" t="s">
        <v>12</v>
      </c>
      <c r="B36" s="38"/>
    </row>
    <row r="37" spans="1:2" ht="15">
      <c r="A37" s="3" t="s">
        <v>13</v>
      </c>
      <c r="B37" s="38"/>
    </row>
    <row r="38" spans="1:2" ht="15">
      <c r="A38" s="37" t="s">
        <v>50</v>
      </c>
      <c r="B38" s="38"/>
    </row>
    <row r="39" spans="1:2" ht="15">
      <c r="A39" s="45" t="s">
        <v>0</v>
      </c>
      <c r="B39" s="19">
        <f>SUM(B35:B38)</f>
        <v>0</v>
      </c>
    </row>
    <row r="40" spans="1:2" ht="15.75" thickBot="1">
      <c r="A40" s="18"/>
      <c r="B40" s="6"/>
    </row>
    <row r="41" spans="1:2" ht="15.75" thickBot="1">
      <c r="A41" s="31" t="s">
        <v>45</v>
      </c>
      <c r="B41" s="20">
        <f>IF(B39&lt;B31,B39,B31)</f>
        <v>0</v>
      </c>
    </row>
    <row r="43" spans="1:2" ht="15">
      <c r="A43" s="33" t="s">
        <v>23</v>
      </c>
      <c r="B43" s="33"/>
    </row>
    <row r="44" spans="1:2" ht="15">
      <c r="A44" s="3" t="s">
        <v>14</v>
      </c>
      <c r="B44" s="38"/>
    </row>
    <row r="45" spans="1:2" ht="15">
      <c r="A45" s="7" t="s">
        <v>15</v>
      </c>
      <c r="B45" s="1"/>
    </row>
    <row r="46" spans="1:2" ht="15">
      <c r="A46" s="35" t="s">
        <v>16</v>
      </c>
      <c r="B46" s="39">
        <f>IF(FTE!F24&lt;FTE!F36,FTE!F24,0)</f>
        <v>0</v>
      </c>
    </row>
    <row r="47" spans="1:2" ht="15">
      <c r="A47" s="10" t="s">
        <v>55</v>
      </c>
      <c r="B47" s="25">
        <f>IF(FTE!F36&lt;FTE!F24,FTE!F36,0)</f>
        <v>13.865853658536585</v>
      </c>
    </row>
    <row r="48" spans="1:2" ht="15">
      <c r="A48" s="34" t="s">
        <v>24</v>
      </c>
      <c r="B48" s="17">
        <f>+B44/(B46+B47)</f>
        <v>0</v>
      </c>
    </row>
    <row r="50" ht="15.75" thickBot="1"/>
    <row r="51" spans="1:2" ht="15.75" thickBot="1">
      <c r="A51" s="50" t="s">
        <v>17</v>
      </c>
      <c r="B51" s="20">
        <f>IF((B48&lt;1),(B48*B39),B39)</f>
        <v>0</v>
      </c>
    </row>
    <row r="53" spans="1:2" ht="15" customHeight="1">
      <c r="A53" s="53" t="s">
        <v>53</v>
      </c>
      <c r="B53" s="53"/>
    </row>
    <row r="54" spans="1:2" ht="15">
      <c r="A54" s="53"/>
      <c r="B54" s="53"/>
    </row>
    <row r="55" spans="1:2" ht="15">
      <c r="A55" s="53"/>
      <c r="B55" s="53"/>
    </row>
    <row r="56" spans="1:2" ht="15">
      <c r="A56" s="53"/>
      <c r="B56" s="53"/>
    </row>
    <row r="57" spans="1:2" ht="15">
      <c r="A57" s="53"/>
      <c r="B57" s="53"/>
    </row>
  </sheetData>
  <mergeCells count="1">
    <mergeCell ref="A53:B57"/>
  </mergeCells>
  <printOptions/>
  <pageMargins left="0.45" right="0.45" top="0.5" bottom="0.5" header="0.3" footer="0.3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80B-6D8B-4296-856E-8252305212A2}">
  <dimension ref="A1:H57"/>
  <sheetViews>
    <sheetView showGridLines="0" workbookViewId="0" topLeftCell="A1">
      <selection activeCell="A4" sqref="A4"/>
    </sheetView>
  </sheetViews>
  <sheetFormatPr defaultColWidth="9.140625" defaultRowHeight="15"/>
  <cols>
    <col min="1" max="1" width="10.8515625" style="0" customWidth="1"/>
    <col min="2" max="4" width="10.8515625" style="1" customWidth="1"/>
    <col min="5" max="6" width="10.8515625" style="0" customWidth="1"/>
    <col min="7" max="8" width="10.140625" style="0" bestFit="1" customWidth="1"/>
  </cols>
  <sheetData>
    <row r="1" ht="21">
      <c r="G1" s="51" t="s">
        <v>41</v>
      </c>
    </row>
    <row r="2" ht="18.75">
      <c r="G2" s="52" t="s">
        <v>26</v>
      </c>
    </row>
    <row r="3" ht="15" customHeight="1">
      <c r="A3" s="15"/>
    </row>
    <row r="4" spans="1:7" ht="15">
      <c r="A4" s="47" t="s">
        <v>46</v>
      </c>
      <c r="B4" s="48"/>
      <c r="C4" s="48"/>
      <c r="D4" s="48"/>
      <c r="E4" s="49"/>
      <c r="F4" s="49"/>
      <c r="G4" s="49"/>
    </row>
    <row r="5" ht="6.75" customHeight="1">
      <c r="A5" s="15"/>
    </row>
    <row r="6" spans="1:7" ht="15">
      <c r="A6" s="54" t="s">
        <v>51</v>
      </c>
      <c r="B6" s="54"/>
      <c r="C6" s="54"/>
      <c r="D6" s="54"/>
      <c r="E6" s="54"/>
      <c r="F6" s="54"/>
      <c r="G6" s="54"/>
    </row>
    <row r="7" spans="1:7" ht="15">
      <c r="A7" s="60" t="s">
        <v>47</v>
      </c>
      <c r="B7" s="60"/>
      <c r="C7" s="60"/>
      <c r="D7" s="60"/>
      <c r="E7" s="60"/>
      <c r="F7" s="60"/>
      <c r="G7" s="60"/>
    </row>
    <row r="8" spans="1:7" ht="15">
      <c r="A8" s="59" t="s">
        <v>52</v>
      </c>
      <c r="B8" s="59"/>
      <c r="C8" s="59"/>
      <c r="D8" s="59"/>
      <c r="E8" s="59"/>
      <c r="F8" s="59"/>
      <c r="G8" s="59"/>
    </row>
    <row r="9" spans="1:7" ht="31.5" customHeight="1">
      <c r="A9" s="59" t="s">
        <v>48</v>
      </c>
      <c r="B9" s="59"/>
      <c r="C9" s="59"/>
      <c r="D9" s="59"/>
      <c r="E9" s="59"/>
      <c r="F9" s="59"/>
      <c r="G9" s="59"/>
    </row>
    <row r="10" ht="15">
      <c r="A10" s="15"/>
    </row>
    <row r="11" spans="1:6" ht="15">
      <c r="A11" s="56" t="s">
        <v>37</v>
      </c>
      <c r="B11" s="57"/>
      <c r="C11" s="57"/>
      <c r="D11" s="57"/>
      <c r="E11" s="57"/>
      <c r="F11" s="58"/>
    </row>
    <row r="12" spans="1:8" ht="30">
      <c r="A12" s="23" t="s">
        <v>35</v>
      </c>
      <c r="B12" s="23" t="s">
        <v>32</v>
      </c>
      <c r="C12" s="23" t="s">
        <v>29</v>
      </c>
      <c r="D12" s="23" t="s">
        <v>31</v>
      </c>
      <c r="E12" s="22" t="s">
        <v>28</v>
      </c>
      <c r="F12" s="22" t="s">
        <v>30</v>
      </c>
      <c r="G12" s="12"/>
      <c r="H12" s="12"/>
    </row>
    <row r="13" spans="1:8" ht="15">
      <c r="A13" s="40">
        <v>43524</v>
      </c>
      <c r="B13" s="41">
        <v>1000</v>
      </c>
      <c r="C13" s="41">
        <v>72</v>
      </c>
      <c r="D13" s="41"/>
      <c r="E13" s="41">
        <v>4</v>
      </c>
      <c r="F13" s="42"/>
      <c r="G13" s="12"/>
      <c r="H13" s="12"/>
    </row>
    <row r="14" spans="1:8" ht="15">
      <c r="A14" s="13">
        <v>43539</v>
      </c>
      <c r="B14" s="1">
        <v>1000</v>
      </c>
      <c r="C14" s="1">
        <v>88</v>
      </c>
      <c r="E14" s="1">
        <v>4</v>
      </c>
      <c r="F14" s="12"/>
      <c r="G14" s="12"/>
      <c r="H14" s="12"/>
    </row>
    <row r="15" spans="1:8" ht="15">
      <c r="A15" s="40">
        <v>43555</v>
      </c>
      <c r="B15" s="41">
        <v>1000</v>
      </c>
      <c r="C15" s="41">
        <v>80</v>
      </c>
      <c r="D15" s="41"/>
      <c r="E15" s="41">
        <v>4</v>
      </c>
      <c r="F15" s="42"/>
      <c r="G15" s="12"/>
      <c r="H15" s="12"/>
    </row>
    <row r="16" spans="1:5" ht="15">
      <c r="A16" s="13">
        <v>43570</v>
      </c>
      <c r="B16" s="1">
        <v>1000</v>
      </c>
      <c r="C16" s="1">
        <v>88</v>
      </c>
      <c r="E16" s="1">
        <v>4</v>
      </c>
    </row>
    <row r="17" spans="1:6" ht="15">
      <c r="A17" s="40">
        <v>43585</v>
      </c>
      <c r="B17" s="41">
        <v>1000</v>
      </c>
      <c r="C17" s="41">
        <v>88</v>
      </c>
      <c r="D17" s="41"/>
      <c r="E17" s="41">
        <v>4</v>
      </c>
      <c r="F17" s="43"/>
    </row>
    <row r="18" spans="1:5" ht="15">
      <c r="A18" s="13">
        <v>43600</v>
      </c>
      <c r="B18" s="1">
        <v>1000</v>
      </c>
      <c r="C18" s="1">
        <v>88</v>
      </c>
      <c r="E18" s="1">
        <v>4</v>
      </c>
    </row>
    <row r="19" spans="1:6" ht="15">
      <c r="A19" s="40">
        <v>43616</v>
      </c>
      <c r="B19" s="41">
        <v>1000</v>
      </c>
      <c r="C19" s="41">
        <v>88</v>
      </c>
      <c r="D19" s="41"/>
      <c r="E19" s="41">
        <v>4</v>
      </c>
      <c r="F19" s="43"/>
    </row>
    <row r="20" spans="1:5" ht="15">
      <c r="A20" s="13">
        <v>43631</v>
      </c>
      <c r="B20" s="1">
        <v>1000</v>
      </c>
      <c r="C20" s="1">
        <v>80</v>
      </c>
      <c r="E20" s="1">
        <v>4</v>
      </c>
    </row>
    <row r="21" spans="1:6" ht="15">
      <c r="A21" s="40">
        <v>43646</v>
      </c>
      <c r="B21" s="41">
        <v>1000</v>
      </c>
      <c r="C21" s="41">
        <v>80</v>
      </c>
      <c r="D21" s="41"/>
      <c r="E21" s="41">
        <v>4</v>
      </c>
      <c r="F21" s="43"/>
    </row>
    <row r="22" spans="1:5" ht="15">
      <c r="A22" s="13"/>
      <c r="E22" s="1"/>
    </row>
    <row r="23" spans="1:6" ht="15.75" thickBot="1">
      <c r="A23" s="40"/>
      <c r="B23" s="41"/>
      <c r="C23" s="41"/>
      <c r="D23" s="41"/>
      <c r="E23" s="41"/>
      <c r="F23" s="43"/>
    </row>
    <row r="24" spans="1:6" ht="17.65" customHeight="1" thickBot="1">
      <c r="A24" s="44" t="s">
        <v>0</v>
      </c>
      <c r="B24" s="16">
        <f>SUM(B13:B23)</f>
        <v>9000</v>
      </c>
      <c r="C24" s="16">
        <f>SUM(C13:C23)</f>
        <v>752</v>
      </c>
      <c r="D24" s="16">
        <f>(B24/C24)</f>
        <v>11.96808510638298</v>
      </c>
      <c r="E24" s="16">
        <f>AVERAGE(E13:E23)</f>
        <v>4</v>
      </c>
      <c r="F24" s="20">
        <f>+D24+E24</f>
        <v>15.96808510638298</v>
      </c>
    </row>
    <row r="25" ht="15">
      <c r="A25" s="13"/>
    </row>
    <row r="26" spans="1:6" ht="15">
      <c r="A26" s="55" t="s">
        <v>25</v>
      </c>
      <c r="B26" s="55"/>
      <c r="C26" s="55"/>
      <c r="D26" s="55"/>
      <c r="E26" s="55"/>
      <c r="F26" s="55"/>
    </row>
    <row r="27" ht="15">
      <c r="A27" s="13"/>
    </row>
    <row r="28" spans="1:6" ht="15">
      <c r="A28" s="56" t="s">
        <v>38</v>
      </c>
      <c r="B28" s="57"/>
      <c r="C28" s="57"/>
      <c r="D28" s="57"/>
      <c r="E28" s="57"/>
      <c r="F28" s="58"/>
    </row>
    <row r="29" spans="1:6" ht="30">
      <c r="A29" s="23" t="s">
        <v>35</v>
      </c>
      <c r="B29" s="23" t="s">
        <v>32</v>
      </c>
      <c r="C29" s="23" t="s">
        <v>29</v>
      </c>
      <c r="D29" s="23" t="s">
        <v>31</v>
      </c>
      <c r="E29" s="22" t="s">
        <v>28</v>
      </c>
      <c r="F29" s="22" t="s">
        <v>30</v>
      </c>
    </row>
    <row r="30" spans="1:6" ht="15">
      <c r="A30" s="40">
        <v>43845</v>
      </c>
      <c r="B30" s="41">
        <v>850</v>
      </c>
      <c r="C30" s="41">
        <v>80</v>
      </c>
      <c r="D30" s="41"/>
      <c r="E30" s="41">
        <v>4</v>
      </c>
      <c r="F30" s="43"/>
    </row>
    <row r="31" spans="1:5" ht="15">
      <c r="A31" s="13">
        <v>43861</v>
      </c>
      <c r="B31" s="1">
        <v>850</v>
      </c>
      <c r="C31" s="1">
        <v>88</v>
      </c>
      <c r="E31" s="1">
        <v>4</v>
      </c>
    </row>
    <row r="32" spans="1:6" ht="15">
      <c r="A32" s="40">
        <v>43876</v>
      </c>
      <c r="B32" s="41">
        <v>850</v>
      </c>
      <c r="C32" s="41">
        <v>80</v>
      </c>
      <c r="D32" s="41"/>
      <c r="E32" s="41">
        <v>3</v>
      </c>
      <c r="F32" s="43"/>
    </row>
    <row r="33" spans="1:5" ht="15">
      <c r="A33" s="13">
        <v>43890</v>
      </c>
      <c r="B33" s="1">
        <v>850</v>
      </c>
      <c r="C33" s="1">
        <v>80</v>
      </c>
      <c r="E33" s="1">
        <v>3</v>
      </c>
    </row>
    <row r="34" spans="1:6" ht="15">
      <c r="A34" s="40"/>
      <c r="B34" s="41"/>
      <c r="C34" s="41"/>
      <c r="D34" s="41"/>
      <c r="E34" s="41"/>
      <c r="F34" s="43"/>
    </row>
    <row r="35" spans="1:5" ht="15.75" thickBot="1">
      <c r="A35" s="13"/>
      <c r="E35" s="1"/>
    </row>
    <row r="36" spans="1:6" ht="17.65" customHeight="1" thickBot="1">
      <c r="A36" s="44" t="s">
        <v>0</v>
      </c>
      <c r="B36" s="16">
        <f>SUM(B30:B35)</f>
        <v>3400</v>
      </c>
      <c r="C36" s="16">
        <f>SUM(C30:C35)</f>
        <v>328</v>
      </c>
      <c r="D36" s="16">
        <f>(B36/C36)</f>
        <v>10.365853658536585</v>
      </c>
      <c r="E36" s="16">
        <f>AVERAGE(E30:E35)</f>
        <v>3.5</v>
      </c>
      <c r="F36" s="20">
        <f>+D36+E36</f>
        <v>13.865853658536585</v>
      </c>
    </row>
    <row r="37" ht="15">
      <c r="A37" s="13"/>
    </row>
    <row r="38" ht="15">
      <c r="A38" s="13"/>
    </row>
    <row r="39" spans="1:6" ht="15" customHeight="1">
      <c r="A39" s="53" t="s">
        <v>53</v>
      </c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</sheetData>
  <mergeCells count="8">
    <mergeCell ref="A39:F45"/>
    <mergeCell ref="A8:G8"/>
    <mergeCell ref="A7:G7"/>
    <mergeCell ref="A6:G6"/>
    <mergeCell ref="A26:F26"/>
    <mergeCell ref="A11:F11"/>
    <mergeCell ref="A28:F28"/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89FD4A555E564F81AA757352AE7B60" ma:contentTypeVersion="10" ma:contentTypeDescription="Create a new document." ma:contentTypeScope="" ma:versionID="169ec1e888e06c3f5b822e7e9a9fd64a">
  <xsd:schema xmlns:xsd="http://www.w3.org/2001/XMLSchema" xmlns:xs="http://www.w3.org/2001/XMLSchema" xmlns:p="http://schemas.microsoft.com/office/2006/metadata/properties" xmlns:ns3="c59c900d-c297-4b46-83fa-c0b8ff984019" targetNamespace="http://schemas.microsoft.com/office/2006/metadata/properties" ma:root="true" ma:fieldsID="4de8a46381ef905af25b16953a23381e" ns3:_="">
    <xsd:import namespace="c59c900d-c297-4b46-83fa-c0b8ff9840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900d-c297-4b46-83fa-c0b8ff984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6D68D3-3DF3-45E6-98FE-AD5F7FE6E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900d-c297-4b46-83fa-c0b8ff9840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5F684C-1F0E-4063-9BD8-1964073512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E5AE9-38E0-4F07-B4A1-1991690720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 Home Office</dc:creator>
  <cp:keywords/>
  <dc:description/>
  <cp:lastModifiedBy>Gary Kaufman</cp:lastModifiedBy>
  <cp:lastPrinted>2020-03-31T14:57:58Z</cp:lastPrinted>
  <dcterms:created xsi:type="dcterms:W3CDTF">2020-03-28T18:05:38Z</dcterms:created>
  <dcterms:modified xsi:type="dcterms:W3CDTF">2020-04-01T00:10:17Z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0x0101006289FD4A555E564F81AA757352AE7B60</vt:lpwstr>
  </property>
</Properties>
</file>